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235" windowHeight="9270" activeTab="1"/>
  </bookViews>
  <sheets>
    <sheet name="ТП" sheetId="1" r:id="rId1"/>
    <sheet name="тех.пасп." sheetId="2" r:id="rId2"/>
  </sheets>
  <definedNames>
    <definedName name="_xlnm.Print_Area" localSheetId="1">'тех.пасп.'!$A$1:$H$30</definedName>
    <definedName name="_xlnm.Print_Area" localSheetId="0">'ТП'!$A$1:$H$34</definedName>
  </definedNames>
  <calcPr fullCalcOnLoad="1"/>
</workbook>
</file>

<file path=xl/sharedStrings.xml><?xml version="1.0" encoding="utf-8"?>
<sst xmlns="http://schemas.openxmlformats.org/spreadsheetml/2006/main" count="175" uniqueCount="114">
  <si>
    <t>10</t>
  </si>
  <si>
    <t>5-7</t>
  </si>
  <si>
    <t>Подшивка документов в инвентарное дело</t>
  </si>
  <si>
    <t>Оформление инвентарного дела</t>
  </si>
  <si>
    <t>8-1</t>
  </si>
  <si>
    <t>8-2</t>
  </si>
  <si>
    <t>9-17</t>
  </si>
  <si>
    <t>Оформление  копий  плана</t>
  </si>
  <si>
    <t>7.2.1.-14</t>
  </si>
  <si>
    <t>к=1,67 сезонность</t>
  </si>
  <si>
    <t>-</t>
  </si>
  <si>
    <t>6</t>
  </si>
  <si>
    <t>8</t>
  </si>
  <si>
    <t>Стоимость работ без НДС для юридических лиц</t>
  </si>
  <si>
    <t>Стоимость работ для юридических лиц с НДС</t>
  </si>
  <si>
    <t>Подготовительные работы</t>
  </si>
  <si>
    <t>Отыскание инженерных сетей по внешним признакам</t>
  </si>
  <si>
    <t>7.2.1.-3</t>
  </si>
  <si>
    <t>Составление плана</t>
  </si>
  <si>
    <t>7.2.1.-12</t>
  </si>
  <si>
    <t>Счетно-вычислительные работы</t>
  </si>
  <si>
    <t>7.2.1.-18</t>
  </si>
  <si>
    <t>Ознакомление с правоустанавливающими документами</t>
  </si>
  <si>
    <t>Учетная надпись</t>
  </si>
  <si>
    <t>5-1</t>
  </si>
  <si>
    <t>Составление сметы</t>
  </si>
  <si>
    <t>12</t>
  </si>
  <si>
    <t>чел/час=429</t>
  </si>
  <si>
    <t>№№ обозначения строк</t>
  </si>
  <si>
    <t>Виды работ</t>
  </si>
  <si>
    <t>Трудоемкость</t>
  </si>
  <si>
    <t>Объем работ</t>
  </si>
  <si>
    <t>Применяемые таблицы</t>
  </si>
  <si>
    <t>Формула расчета</t>
  </si>
  <si>
    <t>Примечание</t>
  </si>
  <si>
    <t>Итого</t>
  </si>
  <si>
    <t>Значение дополнительных коэф.</t>
  </si>
  <si>
    <t>в</t>
  </si>
  <si>
    <t>фиксированная стоимость</t>
  </si>
  <si>
    <t>5-9</t>
  </si>
  <si>
    <t>чел./час =429</t>
  </si>
  <si>
    <t>2</t>
  </si>
  <si>
    <t>Инвентаризация подземных сетей (полевые работы)</t>
  </si>
  <si>
    <t>7.2.1.-5</t>
  </si>
  <si>
    <t>14</t>
  </si>
  <si>
    <t>Обследование сетей</t>
  </si>
  <si>
    <t>7.2.1.-9</t>
  </si>
  <si>
    <t>5</t>
  </si>
  <si>
    <t>9</t>
  </si>
  <si>
    <t>11</t>
  </si>
  <si>
    <t>13</t>
  </si>
  <si>
    <t>15</t>
  </si>
  <si>
    <t>Наименование объекта</t>
  </si>
  <si>
    <t xml:space="preserve">Запрос  в  орган  кадастрового  учета </t>
  </si>
  <si>
    <t>Сети водоснабжения индивидуальной застройки мкр.5,7</t>
  </si>
  <si>
    <t>Определение инвентаризационной стоимости элементов линий и сетей</t>
  </si>
  <si>
    <t>7.2.1.-17</t>
  </si>
  <si>
    <t>Заполнение технического паспорта</t>
  </si>
  <si>
    <t>7.2.1.-19</t>
  </si>
  <si>
    <t>Изготовление копии технического паспорта</t>
  </si>
  <si>
    <t>Подготовительные работы для оказания услуг</t>
  </si>
  <si>
    <t>х</t>
  </si>
  <si>
    <t>1,2,3,4,4а,5</t>
  </si>
  <si>
    <t>1.1</t>
  </si>
  <si>
    <t>Изучение документов</t>
  </si>
  <si>
    <t>таблица №1</t>
  </si>
  <si>
    <t>стр.а*К1+стр.в*К2</t>
  </si>
  <si>
    <t>а</t>
  </si>
  <si>
    <t>Земельный участок (здание применительно)</t>
  </si>
  <si>
    <t>а=5,6</t>
  </si>
  <si>
    <t>а*К1</t>
  </si>
  <si>
    <t>Кол-во изучаемых документов</t>
  </si>
  <si>
    <t>в=1,6</t>
  </si>
  <si>
    <t>в*К2</t>
  </si>
  <si>
    <t>1.2</t>
  </si>
  <si>
    <t>Полевое обследование геодезической основы, необходимой для оказания услуг</t>
  </si>
  <si>
    <t>таблица №2</t>
  </si>
  <si>
    <t>а*К</t>
  </si>
  <si>
    <t>объект пункт-ОМС</t>
  </si>
  <si>
    <t>а=8,0</t>
  </si>
  <si>
    <t>1.3</t>
  </si>
  <si>
    <t>Анализ градостроительной, землеустроительной или иной проектной документации по образованию новых земельных участков (зданий (частей зданий) применительно)</t>
  </si>
  <si>
    <t>таблица №3</t>
  </si>
  <si>
    <t>в=3,2</t>
  </si>
  <si>
    <t>Составление разбивочного чертежа</t>
  </si>
  <si>
    <t>Земельный участок , шт.</t>
  </si>
  <si>
    <t>а=4,0</t>
  </si>
  <si>
    <t>Единица 1 км границ, км</t>
  </si>
  <si>
    <t>таблица №4а</t>
  </si>
  <si>
    <t>а=2,4</t>
  </si>
  <si>
    <t>а*кол-во</t>
  </si>
  <si>
    <t>в=1,2</t>
  </si>
  <si>
    <t>в*км*п</t>
  </si>
  <si>
    <t>а*шт</t>
  </si>
  <si>
    <t>Вычерчивание графической части межевого плана земельного участка</t>
  </si>
  <si>
    <t>межевой (технический применительно) план шт.</t>
  </si>
  <si>
    <t>1 лист А4 графической части, кол-во</t>
  </si>
  <si>
    <t>в*кол-во*п</t>
  </si>
  <si>
    <t>Оформление межевого (технического применительно) плана</t>
  </si>
  <si>
    <t>коэф п (см.примечание)</t>
  </si>
  <si>
    <t>Изготовление копии технического плана. в т.ч приложения</t>
  </si>
  <si>
    <t>Итого:</t>
  </si>
  <si>
    <t>Работы по определению координат характерных точек границ земельного участка геодезическим методом</t>
  </si>
  <si>
    <t>3.3</t>
  </si>
  <si>
    <t>С применением глобальных навигационных спутниковых систем GPS</t>
  </si>
  <si>
    <t>одна характерная точка границ земельного участка (здания применительно)</t>
  </si>
  <si>
    <t>а=0,13</t>
  </si>
  <si>
    <t>7.2.1-2</t>
  </si>
  <si>
    <t>Справка в отдел архитектуры</t>
  </si>
  <si>
    <t>фиксированная стоимость за ед.</t>
  </si>
  <si>
    <t xml:space="preserve">Расчет стоимости обследования  объекта с целью  подготовки  документов, необходимых  для осуществления  государственного  учета с выдачей технического паспорта </t>
  </si>
  <si>
    <t xml:space="preserve">Расчет  стоимости  изготовления  технического  плана </t>
  </si>
  <si>
    <t>Приложение</t>
  </si>
  <si>
    <t>к техническому заданию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</si>
</sst>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_ ;\-#,##0.00\ "/>
  </numFmts>
  <fonts count="5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i/>
      <sz val="10"/>
      <name val="Arial Narrow"/>
      <family val="2"/>
    </font>
    <font>
      <b/>
      <i/>
      <sz val="12"/>
      <name val="Arial Narrow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8"/>
      <name val="Arial Cyr"/>
      <family val="0"/>
    </font>
    <font>
      <i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name val="Arial Rounded MT Bold"/>
      <family val="2"/>
    </font>
    <font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NumberFormat="1" applyFont="1" applyBorder="1" applyAlignment="1">
      <alignment horizontal="right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2" fontId="11" fillId="0" borderId="0" xfId="0" applyNumberFormat="1" applyFont="1" applyAlignment="1">
      <alignment horizont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wrapText="1"/>
    </xf>
    <xf numFmtId="0" fontId="11" fillId="0" borderId="0" xfId="0" applyNumberFormat="1" applyFont="1" applyAlignment="1">
      <alignment/>
    </xf>
    <xf numFmtId="0" fontId="12" fillId="0" borderId="0" xfId="0" applyFont="1" applyAlignment="1">
      <alignment/>
    </xf>
    <xf numFmtId="2" fontId="11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53" applyFont="1" applyBorder="1" applyAlignment="1">
      <alignment wrapText="1"/>
      <protection/>
    </xf>
    <xf numFmtId="0" fontId="10" fillId="0" borderId="0" xfId="0" applyFont="1" applyBorder="1" applyAlignment="1">
      <alignment horizontal="center" wrapText="1"/>
    </xf>
    <xf numFmtId="2" fontId="0" fillId="0" borderId="0" xfId="53" applyNumberFormat="1" applyFont="1" applyFill="1" applyBorder="1">
      <alignment/>
      <protection/>
    </xf>
    <xf numFmtId="0" fontId="0" fillId="0" borderId="0" xfId="0" applyFont="1" applyAlignment="1">
      <alignment/>
    </xf>
    <xf numFmtId="0" fontId="0" fillId="0" borderId="0" xfId="53" applyFont="1">
      <alignment/>
      <protection/>
    </xf>
    <xf numFmtId="0" fontId="16" fillId="0" borderId="0" xfId="0" applyFont="1" applyAlignment="1">
      <alignment horizontal="left"/>
    </xf>
    <xf numFmtId="0" fontId="17" fillId="0" borderId="0" xfId="53" applyFont="1" applyAlignment="1">
      <alignment/>
      <protection/>
    </xf>
    <xf numFmtId="0" fontId="18" fillId="0" borderId="0" xfId="53" applyFont="1" applyAlignment="1">
      <alignment/>
      <protection/>
    </xf>
    <xf numFmtId="0" fontId="16" fillId="0" borderId="0" xfId="53" applyFont="1">
      <alignment/>
      <protection/>
    </xf>
    <xf numFmtId="0" fontId="0" fillId="0" borderId="0" xfId="0" applyFont="1" applyAlignment="1">
      <alignment wrapText="1"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Alignment="1">
      <alignment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15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0" fillId="0" borderId="0" xfId="53" applyFont="1" applyBorder="1" applyAlignment="1">
      <alignment horizontal="center" wrapText="1"/>
      <protection/>
    </xf>
    <xf numFmtId="0" fontId="21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1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8" fillId="0" borderId="0" xfId="53" applyFont="1" applyAlignment="1">
      <alignment horizontal="center"/>
      <protection/>
    </xf>
    <xf numFmtId="44" fontId="10" fillId="0" borderId="0" xfId="43" applyFont="1" applyBorder="1" applyAlignment="1">
      <alignment horizontal="left" wrapText="1"/>
    </xf>
    <xf numFmtId="0" fontId="14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5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769 заявка расче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view="pageBreakPreview" zoomScaleSheetLayoutView="100" zoomScalePageLayoutView="0" workbookViewId="0" topLeftCell="A10">
      <selection activeCell="D34" sqref="D34"/>
    </sheetView>
  </sheetViews>
  <sheetFormatPr defaultColWidth="9.00390625" defaultRowHeight="12.75"/>
  <cols>
    <col min="1" max="1" width="18.75390625" style="32" customWidth="1"/>
    <col min="2" max="2" width="47.125" style="32" customWidth="1"/>
    <col min="3" max="3" width="9.125" style="32" customWidth="1"/>
    <col min="4" max="4" width="23.25390625" style="32" customWidth="1"/>
    <col min="5" max="5" width="18.625" style="32" customWidth="1"/>
    <col min="6" max="6" width="19.75390625" style="32" customWidth="1"/>
    <col min="7" max="7" width="16.875" style="32" customWidth="1"/>
    <col min="8" max="8" width="17.875" style="32" customWidth="1"/>
    <col min="9" max="9" width="12.00390625" style="32" customWidth="1"/>
    <col min="10" max="16384" width="9.125" style="32" customWidth="1"/>
  </cols>
  <sheetData>
    <row r="1" spans="1:9" ht="15" customHeight="1">
      <c r="A1" s="93"/>
      <c r="B1" s="93"/>
      <c r="C1" s="78"/>
      <c r="D1" s="78"/>
      <c r="E1" s="79"/>
      <c r="F1" s="103" t="s">
        <v>112</v>
      </c>
      <c r="G1" s="103"/>
      <c r="H1" s="103"/>
      <c r="I1" s="44"/>
    </row>
    <row r="2" spans="1:9" ht="16.5" customHeight="1">
      <c r="A2" s="93"/>
      <c r="B2" s="93"/>
      <c r="C2" s="78"/>
      <c r="D2" s="78"/>
      <c r="E2" s="79"/>
      <c r="F2" s="93" t="s">
        <v>113</v>
      </c>
      <c r="G2" s="93"/>
      <c r="H2" s="93"/>
      <c r="I2" s="44"/>
    </row>
    <row r="3" spans="1:9" ht="18" customHeight="1">
      <c r="A3" s="93"/>
      <c r="B3" s="93"/>
      <c r="C3" s="78"/>
      <c r="D3" s="78"/>
      <c r="E3" s="79"/>
      <c r="F3" s="94"/>
      <c r="G3" s="94"/>
      <c r="H3" s="94"/>
      <c r="I3" s="44"/>
    </row>
    <row r="4" spans="1:8" ht="17.25" customHeight="1">
      <c r="A4" s="97" t="s">
        <v>111</v>
      </c>
      <c r="B4" s="97"/>
      <c r="C4" s="97"/>
      <c r="D4" s="97"/>
      <c r="E4" s="97"/>
      <c r="F4" s="97"/>
      <c r="G4" s="97"/>
      <c r="H4" s="97"/>
    </row>
    <row r="5" spans="1:8" ht="15.75">
      <c r="A5" s="40" t="s">
        <v>52</v>
      </c>
      <c r="B5" s="95" t="s">
        <v>54</v>
      </c>
      <c r="C5" s="95"/>
      <c r="D5" s="42"/>
      <c r="E5" s="42"/>
      <c r="F5" s="42"/>
      <c r="G5" s="42"/>
      <c r="H5" s="42"/>
    </row>
    <row r="6" spans="1:17" s="49" customFormat="1" ht="36.75" customHeight="1">
      <c r="A6" s="80" t="s">
        <v>28</v>
      </c>
      <c r="B6" s="80" t="s">
        <v>29</v>
      </c>
      <c r="C6" s="80" t="s">
        <v>31</v>
      </c>
      <c r="D6" s="80" t="s">
        <v>32</v>
      </c>
      <c r="E6" s="80" t="s">
        <v>33</v>
      </c>
      <c r="F6" s="80" t="s">
        <v>36</v>
      </c>
      <c r="G6" s="81" t="s">
        <v>30</v>
      </c>
      <c r="H6" s="80" t="s">
        <v>34</v>
      </c>
      <c r="I6" s="55"/>
      <c r="J6" s="55"/>
      <c r="K6" s="55"/>
      <c r="L6" s="55"/>
      <c r="M6" s="55"/>
      <c r="N6" s="55"/>
      <c r="O6" s="55"/>
      <c r="P6" s="55"/>
      <c r="Q6" s="55"/>
    </row>
    <row r="7" spans="1:17" s="59" customFormat="1" ht="15" customHeight="1">
      <c r="A7" s="56">
        <v>1</v>
      </c>
      <c r="B7" s="82" t="s">
        <v>60</v>
      </c>
      <c r="C7" s="56" t="s">
        <v>61</v>
      </c>
      <c r="D7" s="56" t="s">
        <v>62</v>
      </c>
      <c r="E7" s="56" t="s">
        <v>35</v>
      </c>
      <c r="F7" s="56"/>
      <c r="G7" s="57">
        <f>G9+G10+G12+G14+G15+G17+G18</f>
        <v>343.19999999999993</v>
      </c>
      <c r="H7" s="65"/>
      <c r="I7" s="58"/>
      <c r="J7" s="58"/>
      <c r="K7" s="58"/>
      <c r="L7" s="58"/>
      <c r="M7" s="58"/>
      <c r="N7" s="58"/>
      <c r="O7" s="58"/>
      <c r="P7" s="58"/>
      <c r="Q7" s="58"/>
    </row>
    <row r="8" spans="1:17" s="59" customFormat="1" ht="25.5" customHeight="1">
      <c r="A8" s="60" t="s">
        <v>63</v>
      </c>
      <c r="B8" s="83" t="s">
        <v>64</v>
      </c>
      <c r="C8" s="61" t="s">
        <v>61</v>
      </c>
      <c r="D8" s="61" t="s">
        <v>65</v>
      </c>
      <c r="E8" s="61" t="s">
        <v>66</v>
      </c>
      <c r="F8" s="61" t="s">
        <v>99</v>
      </c>
      <c r="G8" s="62"/>
      <c r="H8" s="61"/>
      <c r="I8" s="58"/>
      <c r="J8" s="58"/>
      <c r="K8" s="58"/>
      <c r="L8" s="58"/>
      <c r="M8" s="58"/>
      <c r="N8" s="58"/>
      <c r="O8" s="58"/>
      <c r="P8" s="58"/>
      <c r="Q8" s="58"/>
    </row>
    <row r="9" spans="1:17" s="59" customFormat="1" ht="15" customHeight="1">
      <c r="A9" s="61" t="s">
        <v>67</v>
      </c>
      <c r="B9" s="83" t="s">
        <v>68</v>
      </c>
      <c r="C9" s="61">
        <v>6</v>
      </c>
      <c r="D9" s="61" t="s">
        <v>69</v>
      </c>
      <c r="E9" s="61" t="s">
        <v>70</v>
      </c>
      <c r="F9" s="61">
        <v>0</v>
      </c>
      <c r="G9" s="62">
        <f>5.6*(1+0.4*F9)*C9</f>
        <v>33.599999999999994</v>
      </c>
      <c r="H9" s="61"/>
      <c r="I9" s="58"/>
      <c r="J9" s="58"/>
      <c r="K9" s="58"/>
      <c r="L9" s="58"/>
      <c r="M9" s="58"/>
      <c r="N9" s="58"/>
      <c r="O9" s="58"/>
      <c r="P9" s="58"/>
      <c r="Q9" s="58"/>
    </row>
    <row r="10" spans="1:17" s="59" customFormat="1" ht="15" customHeight="1">
      <c r="A10" s="61" t="s">
        <v>37</v>
      </c>
      <c r="B10" s="83" t="s">
        <v>71</v>
      </c>
      <c r="C10" s="61">
        <v>6</v>
      </c>
      <c r="D10" s="61" t="s">
        <v>72</v>
      </c>
      <c r="E10" s="61" t="s">
        <v>73</v>
      </c>
      <c r="F10" s="61">
        <v>0</v>
      </c>
      <c r="G10" s="62">
        <f>1.6*(1+0.6*F10)*C10</f>
        <v>9.600000000000001</v>
      </c>
      <c r="H10" s="61"/>
      <c r="I10" s="58"/>
      <c r="J10" s="58"/>
      <c r="K10" s="58"/>
      <c r="L10" s="58"/>
      <c r="M10" s="58"/>
      <c r="N10" s="58"/>
      <c r="O10" s="58"/>
      <c r="P10" s="58"/>
      <c r="Q10" s="58"/>
    </row>
    <row r="11" spans="1:17" s="59" customFormat="1" ht="24" customHeight="1">
      <c r="A11" s="60" t="s">
        <v>74</v>
      </c>
      <c r="B11" s="83" t="s">
        <v>75</v>
      </c>
      <c r="C11" s="61" t="s">
        <v>61</v>
      </c>
      <c r="D11" s="61" t="s">
        <v>76</v>
      </c>
      <c r="E11" s="61" t="s">
        <v>77</v>
      </c>
      <c r="F11" s="61"/>
      <c r="G11" s="62"/>
      <c r="H11" s="61"/>
      <c r="I11" s="58"/>
      <c r="J11" s="58"/>
      <c r="K11" s="58"/>
      <c r="L11" s="58"/>
      <c r="M11" s="58"/>
      <c r="N11" s="58"/>
      <c r="O11" s="58"/>
      <c r="P11" s="58"/>
      <c r="Q11" s="58"/>
    </row>
    <row r="12" spans="1:17" s="59" customFormat="1" ht="15" customHeight="1">
      <c r="A12" s="61" t="s">
        <v>67</v>
      </c>
      <c r="B12" s="83" t="s">
        <v>78</v>
      </c>
      <c r="C12" s="61">
        <v>15</v>
      </c>
      <c r="D12" s="61" t="s">
        <v>79</v>
      </c>
      <c r="E12" s="61" t="s">
        <v>77</v>
      </c>
      <c r="F12" s="61"/>
      <c r="G12" s="62">
        <f>8*C12</f>
        <v>120</v>
      </c>
      <c r="H12" s="61"/>
      <c r="I12" s="63"/>
      <c r="J12" s="58"/>
      <c r="K12" s="58"/>
      <c r="L12" s="58"/>
      <c r="M12" s="58"/>
      <c r="N12" s="58"/>
      <c r="O12" s="58"/>
      <c r="P12" s="58"/>
      <c r="Q12" s="58"/>
    </row>
    <row r="13" spans="1:17" s="59" customFormat="1" ht="47.25" customHeight="1">
      <c r="A13" s="60" t="s">
        <v>80</v>
      </c>
      <c r="B13" s="84" t="s">
        <v>81</v>
      </c>
      <c r="C13" s="61" t="s">
        <v>61</v>
      </c>
      <c r="D13" s="61" t="s">
        <v>82</v>
      </c>
      <c r="E13" s="61" t="s">
        <v>66</v>
      </c>
      <c r="F13" s="61" t="s">
        <v>99</v>
      </c>
      <c r="G13" s="62"/>
      <c r="H13" s="61"/>
      <c r="I13" s="58"/>
      <c r="J13" s="58"/>
      <c r="K13" s="58"/>
      <c r="L13" s="58"/>
      <c r="M13" s="58"/>
      <c r="N13" s="58"/>
      <c r="O13" s="58"/>
      <c r="P13" s="58"/>
      <c r="Q13" s="58"/>
    </row>
    <row r="14" spans="1:17" s="59" customFormat="1" ht="15" customHeight="1">
      <c r="A14" s="61" t="s">
        <v>67</v>
      </c>
      <c r="B14" s="83" t="s">
        <v>68</v>
      </c>
      <c r="C14" s="61">
        <v>6</v>
      </c>
      <c r="D14" s="61" t="s">
        <v>79</v>
      </c>
      <c r="E14" s="61" t="s">
        <v>70</v>
      </c>
      <c r="F14" s="61">
        <v>1</v>
      </c>
      <c r="G14" s="62">
        <f>8*(1+0.4*F14)*C14</f>
        <v>67.19999999999999</v>
      </c>
      <c r="H14" s="61"/>
      <c r="I14" s="58"/>
      <c r="J14" s="58"/>
      <c r="K14" s="58"/>
      <c r="L14" s="58"/>
      <c r="M14" s="58"/>
      <c r="N14" s="58"/>
      <c r="O14" s="58"/>
      <c r="P14" s="58"/>
      <c r="Q14" s="58"/>
    </row>
    <row r="15" spans="1:17" s="59" customFormat="1" ht="15" customHeight="1">
      <c r="A15" s="61" t="s">
        <v>37</v>
      </c>
      <c r="B15" s="83" t="s">
        <v>71</v>
      </c>
      <c r="C15" s="61">
        <v>6</v>
      </c>
      <c r="D15" s="61" t="s">
        <v>83</v>
      </c>
      <c r="E15" s="61" t="s">
        <v>73</v>
      </c>
      <c r="F15" s="61">
        <v>1</v>
      </c>
      <c r="G15" s="62">
        <f>8*(1+0.4*F15)*C15</f>
        <v>67.19999999999999</v>
      </c>
      <c r="H15" s="61"/>
      <c r="I15" s="58"/>
      <c r="J15" s="58"/>
      <c r="K15" s="58"/>
      <c r="L15" s="58"/>
      <c r="M15" s="58"/>
      <c r="N15" s="58"/>
      <c r="O15" s="58"/>
      <c r="P15" s="58"/>
      <c r="Q15" s="58"/>
    </row>
    <row r="16" spans="1:17" s="59" customFormat="1" ht="14.25" customHeight="1">
      <c r="A16" s="61"/>
      <c r="B16" s="83" t="s">
        <v>84</v>
      </c>
      <c r="C16" s="61" t="s">
        <v>61</v>
      </c>
      <c r="D16" s="61" t="s">
        <v>88</v>
      </c>
      <c r="E16" s="61"/>
      <c r="F16" s="61" t="s">
        <v>99</v>
      </c>
      <c r="G16" s="62"/>
      <c r="H16" s="61"/>
      <c r="I16" s="58"/>
      <c r="J16" s="58"/>
      <c r="K16" s="58"/>
      <c r="L16" s="58"/>
      <c r="M16" s="58"/>
      <c r="N16" s="58"/>
      <c r="O16" s="58"/>
      <c r="P16" s="58"/>
      <c r="Q16" s="58"/>
    </row>
    <row r="17" spans="1:17" s="59" customFormat="1" ht="15" customHeight="1">
      <c r="A17" s="61" t="s">
        <v>67</v>
      </c>
      <c r="B17" s="83" t="s">
        <v>85</v>
      </c>
      <c r="C17" s="61">
        <v>1</v>
      </c>
      <c r="D17" s="61" t="s">
        <v>89</v>
      </c>
      <c r="E17" s="61" t="s">
        <v>90</v>
      </c>
      <c r="F17" s="61"/>
      <c r="G17" s="62">
        <f>2.4*C17</f>
        <v>2.4</v>
      </c>
      <c r="H17" s="61"/>
      <c r="I17" s="58"/>
      <c r="J17" s="58"/>
      <c r="K17" s="58"/>
      <c r="L17" s="58"/>
      <c r="M17" s="58"/>
      <c r="N17" s="58"/>
      <c r="O17" s="58"/>
      <c r="P17" s="58"/>
      <c r="Q17" s="58"/>
    </row>
    <row r="18" spans="1:17" s="59" customFormat="1" ht="15" customHeight="1">
      <c r="A18" s="61" t="s">
        <v>37</v>
      </c>
      <c r="B18" s="83" t="s">
        <v>87</v>
      </c>
      <c r="C18" s="61">
        <v>40</v>
      </c>
      <c r="D18" s="61" t="s">
        <v>91</v>
      </c>
      <c r="E18" s="61" t="s">
        <v>92</v>
      </c>
      <c r="F18" s="61">
        <v>0.9</v>
      </c>
      <c r="G18" s="62">
        <f>F18*1.2*C18</f>
        <v>43.2</v>
      </c>
      <c r="H18" s="61"/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38.25">
      <c r="A19" s="70">
        <v>3</v>
      </c>
      <c r="B19" s="77" t="s">
        <v>102</v>
      </c>
      <c r="C19" s="70" t="s">
        <v>61</v>
      </c>
      <c r="D19" s="70">
        <v>10</v>
      </c>
      <c r="E19" s="70" t="s">
        <v>35</v>
      </c>
      <c r="F19" s="70"/>
      <c r="G19" s="70">
        <f>G21</f>
        <v>22.1</v>
      </c>
      <c r="H19" s="87"/>
      <c r="I19" s="33"/>
      <c r="J19" s="33"/>
      <c r="K19" s="33"/>
      <c r="L19" s="33"/>
      <c r="M19" s="33"/>
      <c r="N19" s="33"/>
      <c r="O19" s="33"/>
      <c r="P19" s="33"/>
      <c r="Q19" s="33"/>
    </row>
    <row r="20" spans="1:17" ht="25.5">
      <c r="A20" s="71" t="s">
        <v>103</v>
      </c>
      <c r="B20" s="76" t="s">
        <v>104</v>
      </c>
      <c r="C20" s="72"/>
      <c r="D20" s="72"/>
      <c r="E20" s="72"/>
      <c r="F20" s="72"/>
      <c r="G20" s="72"/>
      <c r="H20" s="87"/>
      <c r="I20" s="33"/>
      <c r="J20" s="33"/>
      <c r="K20" s="33"/>
      <c r="L20" s="33"/>
      <c r="M20" s="33"/>
      <c r="N20" s="33"/>
      <c r="O20" s="33"/>
      <c r="P20" s="33"/>
      <c r="Q20" s="33"/>
    </row>
    <row r="21" spans="1:17" ht="25.5" customHeight="1">
      <c r="A21" s="72" t="s">
        <v>67</v>
      </c>
      <c r="B21" s="76" t="s">
        <v>105</v>
      </c>
      <c r="C21" s="72">
        <v>170</v>
      </c>
      <c r="D21" s="72" t="s">
        <v>106</v>
      </c>
      <c r="E21" s="72" t="s">
        <v>93</v>
      </c>
      <c r="F21" s="72"/>
      <c r="G21" s="72">
        <f>0.13*C21</f>
        <v>22.1</v>
      </c>
      <c r="H21" s="87"/>
      <c r="I21" s="33"/>
      <c r="J21" s="33"/>
      <c r="K21" s="33"/>
      <c r="L21" s="33"/>
      <c r="M21" s="33"/>
      <c r="N21" s="33"/>
      <c r="O21" s="33"/>
      <c r="P21" s="33"/>
      <c r="Q21" s="33"/>
    </row>
    <row r="22" spans="1:17" s="59" customFormat="1" ht="27.75" customHeight="1">
      <c r="A22" s="64">
        <v>6</v>
      </c>
      <c r="B22" s="84" t="s">
        <v>94</v>
      </c>
      <c r="C22" s="64" t="s">
        <v>61</v>
      </c>
      <c r="D22" s="64">
        <v>13</v>
      </c>
      <c r="E22" s="64" t="s">
        <v>35</v>
      </c>
      <c r="F22" s="64"/>
      <c r="G22" s="57">
        <f>G23+G24</f>
        <v>8.8</v>
      </c>
      <c r="H22" s="64"/>
      <c r="I22" s="58"/>
      <c r="J22" s="58"/>
      <c r="K22" s="58"/>
      <c r="L22" s="58"/>
      <c r="M22" s="58"/>
      <c r="N22" s="58"/>
      <c r="O22" s="58"/>
      <c r="P22" s="58"/>
      <c r="Q22" s="58"/>
    </row>
    <row r="23" spans="1:17" s="59" customFormat="1" ht="15" customHeight="1">
      <c r="A23" s="61" t="s">
        <v>67</v>
      </c>
      <c r="B23" s="83" t="s">
        <v>95</v>
      </c>
      <c r="C23" s="61">
        <v>1</v>
      </c>
      <c r="D23" s="61" t="s">
        <v>86</v>
      </c>
      <c r="E23" s="61" t="s">
        <v>93</v>
      </c>
      <c r="F23" s="61"/>
      <c r="G23" s="62">
        <f>4*C23</f>
        <v>4</v>
      </c>
      <c r="H23" s="61"/>
      <c r="I23" s="58"/>
      <c r="J23" s="58"/>
      <c r="K23" s="58"/>
      <c r="L23" s="58"/>
      <c r="M23" s="58"/>
      <c r="N23" s="58"/>
      <c r="O23" s="58"/>
      <c r="P23" s="58"/>
      <c r="Q23" s="58"/>
    </row>
    <row r="24" spans="1:17" s="59" customFormat="1" ht="15" customHeight="1">
      <c r="A24" s="61" t="s">
        <v>37</v>
      </c>
      <c r="B24" s="83" t="s">
        <v>96</v>
      </c>
      <c r="C24" s="61">
        <v>3</v>
      </c>
      <c r="D24" s="61" t="s">
        <v>72</v>
      </c>
      <c r="E24" s="61" t="s">
        <v>97</v>
      </c>
      <c r="F24" s="61">
        <v>1</v>
      </c>
      <c r="G24" s="62">
        <f>F24*C24*1.6</f>
        <v>4.800000000000001</v>
      </c>
      <c r="H24" s="61"/>
      <c r="I24" s="58"/>
      <c r="J24" s="58"/>
      <c r="K24" s="58"/>
      <c r="L24" s="58"/>
      <c r="M24" s="58"/>
      <c r="N24" s="58"/>
      <c r="O24" s="58"/>
      <c r="P24" s="58"/>
      <c r="Q24" s="58"/>
    </row>
    <row r="25" spans="1:17" s="59" customFormat="1" ht="21.75" customHeight="1">
      <c r="A25" s="64">
        <v>8</v>
      </c>
      <c r="B25" s="84" t="s">
        <v>98</v>
      </c>
      <c r="C25" s="64" t="s">
        <v>61</v>
      </c>
      <c r="D25" s="64">
        <v>16</v>
      </c>
      <c r="E25" s="64" t="s">
        <v>35</v>
      </c>
      <c r="F25" s="64"/>
      <c r="G25" s="57">
        <f>G26</f>
        <v>8</v>
      </c>
      <c r="H25" s="64"/>
      <c r="I25" s="58"/>
      <c r="J25" s="58"/>
      <c r="K25" s="58"/>
      <c r="L25" s="58"/>
      <c r="M25" s="58"/>
      <c r="N25" s="58"/>
      <c r="O25" s="58"/>
      <c r="P25" s="58"/>
      <c r="Q25" s="58"/>
    </row>
    <row r="26" spans="1:17" s="59" customFormat="1" ht="20.25" customHeight="1">
      <c r="A26" s="61" t="s">
        <v>67</v>
      </c>
      <c r="B26" s="83" t="s">
        <v>95</v>
      </c>
      <c r="C26" s="61">
        <v>1</v>
      </c>
      <c r="D26" s="61" t="s">
        <v>79</v>
      </c>
      <c r="E26" s="61" t="s">
        <v>93</v>
      </c>
      <c r="F26" s="61"/>
      <c r="G26" s="62">
        <f>C26*8</f>
        <v>8</v>
      </c>
      <c r="H26" s="61"/>
      <c r="I26" s="58"/>
      <c r="J26" s="58"/>
      <c r="K26" s="58"/>
      <c r="L26" s="58"/>
      <c r="M26" s="58"/>
      <c r="N26" s="58"/>
      <c r="O26" s="58"/>
      <c r="P26" s="58"/>
      <c r="Q26" s="58"/>
    </row>
    <row r="27" spans="1:17" s="59" customFormat="1" ht="15" customHeight="1">
      <c r="A27" s="65"/>
      <c r="B27" s="83" t="s">
        <v>100</v>
      </c>
      <c r="C27" s="61">
        <v>25</v>
      </c>
      <c r="D27" s="61"/>
      <c r="E27" s="61"/>
      <c r="F27" s="61"/>
      <c r="G27" s="57">
        <f>0.35*C27</f>
        <v>8.75</v>
      </c>
      <c r="H27" s="61"/>
      <c r="I27" s="58"/>
      <c r="J27" s="58"/>
      <c r="K27" s="58"/>
      <c r="L27" s="58"/>
      <c r="M27" s="58"/>
      <c r="N27" s="58"/>
      <c r="O27" s="58"/>
      <c r="P27" s="58"/>
      <c r="Q27" s="58"/>
    </row>
    <row r="28" spans="1:17" s="59" customFormat="1" ht="15" customHeight="1">
      <c r="A28" s="64"/>
      <c r="B28" s="83" t="s">
        <v>101</v>
      </c>
      <c r="C28" s="64"/>
      <c r="D28" s="64"/>
      <c r="E28" s="64"/>
      <c r="F28" s="64"/>
      <c r="G28" s="57">
        <v>390.85</v>
      </c>
      <c r="H28" s="64"/>
      <c r="I28" s="58"/>
      <c r="J28" s="58"/>
      <c r="K28" s="58"/>
      <c r="L28" s="58"/>
      <c r="M28" s="58"/>
      <c r="N28" s="58"/>
      <c r="O28" s="58"/>
      <c r="P28" s="58"/>
      <c r="Q28" s="58"/>
    </row>
    <row r="29" spans="1:17" ht="19.5" customHeight="1">
      <c r="A29" s="31"/>
      <c r="B29" s="73" t="s">
        <v>53</v>
      </c>
      <c r="C29" s="31"/>
      <c r="D29" s="15" t="s">
        <v>38</v>
      </c>
      <c r="E29" s="31"/>
      <c r="F29" s="31"/>
      <c r="G29" s="17">
        <f>847.46*3</f>
        <v>2542.38</v>
      </c>
      <c r="H29" s="31"/>
      <c r="I29" s="1"/>
      <c r="J29" s="1"/>
      <c r="K29" s="1"/>
      <c r="L29" s="1"/>
      <c r="M29" s="1"/>
      <c r="N29" s="1"/>
      <c r="O29" s="1"/>
      <c r="P29" s="1"/>
      <c r="Q29" s="1"/>
    </row>
    <row r="30" spans="1:17" s="68" customFormat="1" ht="15" customHeight="1">
      <c r="A30" s="66"/>
      <c r="B30" s="85" t="s">
        <v>13</v>
      </c>
      <c r="C30" s="66"/>
      <c r="D30" s="66"/>
      <c r="E30" s="66"/>
      <c r="F30" s="66"/>
      <c r="G30" s="86"/>
      <c r="H30" s="66"/>
      <c r="I30" s="67"/>
      <c r="J30" s="67"/>
      <c r="K30" s="67"/>
      <c r="L30" s="67"/>
      <c r="M30" s="67"/>
      <c r="N30" s="67"/>
      <c r="O30" s="67"/>
      <c r="P30" s="67"/>
      <c r="Q30" s="67"/>
    </row>
    <row r="31" spans="1:17" s="68" customFormat="1" ht="15" customHeight="1">
      <c r="A31" s="66"/>
      <c r="B31" s="85" t="s">
        <v>14</v>
      </c>
      <c r="C31" s="66"/>
      <c r="D31" s="66"/>
      <c r="E31" s="66"/>
      <c r="F31" s="66"/>
      <c r="G31" s="86"/>
      <c r="H31" s="66" t="s">
        <v>40</v>
      </c>
      <c r="I31" s="67"/>
      <c r="J31" s="67"/>
      <c r="K31" s="67"/>
      <c r="L31" s="67"/>
      <c r="M31" s="67"/>
      <c r="N31" s="67"/>
      <c r="O31" s="67"/>
      <c r="P31" s="67"/>
      <c r="Q31" s="67"/>
    </row>
    <row r="32" spans="1:17" s="68" customFormat="1" ht="15" customHeight="1">
      <c r="A32" s="66"/>
      <c r="B32" s="85"/>
      <c r="C32" s="66"/>
      <c r="D32" s="66"/>
      <c r="E32" s="66"/>
      <c r="F32" s="66"/>
      <c r="G32" s="86"/>
      <c r="H32" s="66"/>
      <c r="I32" s="67"/>
      <c r="J32" s="67"/>
      <c r="K32" s="67"/>
      <c r="L32" s="67"/>
      <c r="M32" s="67"/>
      <c r="N32" s="67"/>
      <c r="O32" s="67"/>
      <c r="P32" s="67"/>
      <c r="Q32" s="67"/>
    </row>
    <row r="33" spans="1:17" ht="12.75">
      <c r="A33" s="36"/>
      <c r="B33" s="37"/>
      <c r="C33" s="37"/>
      <c r="D33" s="37"/>
      <c r="E33" s="37"/>
      <c r="F33" s="37"/>
      <c r="G33" s="37"/>
      <c r="H33" s="37"/>
      <c r="I33" s="33"/>
      <c r="J33" s="33"/>
      <c r="K33" s="33"/>
      <c r="L33" s="33"/>
      <c r="M33" s="33"/>
      <c r="N33" s="33"/>
      <c r="O33" s="33"/>
      <c r="P33" s="33"/>
      <c r="Q33" s="33"/>
    </row>
    <row r="34" spans="1:9" ht="12.75">
      <c r="A34" s="45"/>
      <c r="B34" s="46"/>
      <c r="C34" s="46"/>
      <c r="D34" s="47"/>
      <c r="E34" s="47"/>
      <c r="F34" s="47"/>
      <c r="G34" s="47"/>
      <c r="H34" s="75"/>
      <c r="I34" s="48"/>
    </row>
    <row r="35" spans="1:9" ht="27.75" customHeight="1">
      <c r="A35" s="43"/>
      <c r="B35" s="69"/>
      <c r="C35" s="50"/>
      <c r="D35" s="51"/>
      <c r="E35" s="50"/>
      <c r="F35" s="50"/>
      <c r="G35" s="51"/>
      <c r="H35" s="51"/>
      <c r="I35" s="50"/>
    </row>
    <row r="36" spans="2:9" ht="18" customHeight="1">
      <c r="B36" s="52"/>
      <c r="C36" s="50"/>
      <c r="D36" s="50"/>
      <c r="E36" s="50"/>
      <c r="F36" s="50"/>
      <c r="G36" s="50"/>
      <c r="H36" s="50"/>
      <c r="I36" s="50"/>
    </row>
    <row r="37" spans="2:9" ht="12.75">
      <c r="B37" s="50"/>
      <c r="C37" s="50"/>
      <c r="D37" s="53"/>
      <c r="E37" s="98"/>
      <c r="F37" s="98"/>
      <c r="G37" s="53"/>
      <c r="H37" s="99"/>
      <c r="I37" s="99"/>
    </row>
    <row r="38" spans="2:9" ht="12.75">
      <c r="B38" s="50"/>
      <c r="C38" s="50"/>
      <c r="D38" s="50"/>
      <c r="E38" s="50"/>
      <c r="F38" s="50"/>
      <c r="G38" s="54"/>
      <c r="H38" s="51"/>
      <c r="I38" s="50"/>
    </row>
    <row r="39" spans="1:17" ht="12.75">
      <c r="A39" s="37"/>
      <c r="B39" s="37"/>
      <c r="C39" s="37"/>
      <c r="D39" s="37"/>
      <c r="E39" s="37"/>
      <c r="F39" s="37"/>
      <c r="G39" s="37"/>
      <c r="H39" s="37"/>
      <c r="I39" s="33"/>
      <c r="J39" s="33"/>
      <c r="K39" s="33"/>
      <c r="L39" s="33"/>
      <c r="M39" s="33"/>
      <c r="N39" s="33"/>
      <c r="O39" s="33"/>
      <c r="P39" s="33"/>
      <c r="Q39" s="33"/>
    </row>
    <row r="40" spans="1:17" ht="12.75">
      <c r="A40" s="6"/>
      <c r="B40" s="6"/>
      <c r="C40" s="6"/>
      <c r="D40" s="6"/>
      <c r="E40" s="6"/>
      <c r="F40" s="6"/>
      <c r="G40" s="7"/>
      <c r="H40" s="6"/>
      <c r="I40" s="33"/>
      <c r="J40" s="33"/>
      <c r="K40" s="33"/>
      <c r="L40" s="33"/>
      <c r="M40" s="33"/>
      <c r="N40" s="33"/>
      <c r="O40" s="33"/>
      <c r="P40" s="33"/>
      <c r="Q40" s="33"/>
    </row>
    <row r="41" spans="1:17" ht="12.75">
      <c r="A41" s="37"/>
      <c r="B41" s="96"/>
      <c r="C41" s="96"/>
      <c r="D41" s="96"/>
      <c r="E41" s="96"/>
      <c r="F41" s="96"/>
      <c r="G41" s="96"/>
      <c r="H41" s="37"/>
      <c r="I41" s="33"/>
      <c r="J41" s="33"/>
      <c r="K41" s="33"/>
      <c r="L41" s="33"/>
      <c r="M41" s="33"/>
      <c r="N41" s="33"/>
      <c r="O41" s="33"/>
      <c r="P41" s="33"/>
      <c r="Q41" s="33"/>
    </row>
    <row r="42" spans="1:17" ht="12.75">
      <c r="A42" s="37"/>
      <c r="B42" s="37"/>
      <c r="C42" s="37"/>
      <c r="D42" s="37"/>
      <c r="E42" s="37"/>
      <c r="F42" s="37"/>
      <c r="G42" s="37"/>
      <c r="H42" s="37"/>
      <c r="I42" s="33"/>
      <c r="J42" s="33"/>
      <c r="K42" s="33"/>
      <c r="L42" s="33"/>
      <c r="M42" s="33"/>
      <c r="N42" s="33"/>
      <c r="O42" s="33"/>
      <c r="P42" s="33"/>
      <c r="Q42" s="33"/>
    </row>
    <row r="43" spans="1:17" ht="12.75">
      <c r="A43" s="37"/>
      <c r="B43" s="37"/>
      <c r="C43" s="37"/>
      <c r="D43" s="37"/>
      <c r="E43" s="37"/>
      <c r="F43" s="37"/>
      <c r="G43" s="37"/>
      <c r="H43" s="6"/>
      <c r="I43" s="33"/>
      <c r="J43" s="33"/>
      <c r="K43" s="33"/>
      <c r="L43" s="33"/>
      <c r="M43" s="33"/>
      <c r="N43" s="33"/>
      <c r="O43" s="33"/>
      <c r="P43" s="33"/>
      <c r="Q43" s="33"/>
    </row>
    <row r="44" spans="1:17" ht="12.75">
      <c r="A44" s="37"/>
      <c r="B44" s="37"/>
      <c r="C44" s="37"/>
      <c r="D44" s="37"/>
      <c r="E44" s="37"/>
      <c r="F44" s="37"/>
      <c r="G44" s="41"/>
      <c r="H44" s="37"/>
      <c r="I44" s="33"/>
      <c r="J44" s="33"/>
      <c r="K44" s="33"/>
      <c r="L44" s="33"/>
      <c r="M44" s="33"/>
      <c r="N44" s="33"/>
      <c r="O44" s="33"/>
      <c r="P44" s="33"/>
      <c r="Q44" s="33"/>
    </row>
    <row r="45" spans="1:17" ht="12.75">
      <c r="A45" s="37"/>
      <c r="B45" s="37"/>
      <c r="C45" s="37"/>
      <c r="D45" s="37"/>
      <c r="E45" s="37"/>
      <c r="F45" s="37"/>
      <c r="G45" s="37"/>
      <c r="H45" s="37"/>
      <c r="I45" s="33"/>
      <c r="J45" s="33"/>
      <c r="K45" s="33"/>
      <c r="L45" s="33"/>
      <c r="M45" s="33"/>
      <c r="N45" s="33"/>
      <c r="O45" s="33"/>
      <c r="P45" s="33"/>
      <c r="Q45" s="33"/>
    </row>
    <row r="46" spans="1:17" ht="12.75">
      <c r="A46" s="6"/>
      <c r="B46" s="6"/>
      <c r="C46" s="6"/>
      <c r="D46" s="6"/>
      <c r="E46" s="6"/>
      <c r="F46" s="6"/>
      <c r="G46" s="6"/>
      <c r="H46" s="6"/>
      <c r="I46" s="33"/>
      <c r="J46" s="33"/>
      <c r="K46" s="33"/>
      <c r="L46" s="33"/>
      <c r="M46" s="33"/>
      <c r="N46" s="33"/>
      <c r="O46" s="33"/>
      <c r="P46" s="33"/>
      <c r="Q46" s="33"/>
    </row>
    <row r="47" spans="1:17" ht="12.75">
      <c r="A47" s="37"/>
      <c r="B47" s="37"/>
      <c r="C47" s="37"/>
      <c r="D47" s="37"/>
      <c r="E47" s="37"/>
      <c r="F47" s="37"/>
      <c r="G47" s="37"/>
      <c r="H47" s="37"/>
      <c r="I47" s="33"/>
      <c r="J47" s="33"/>
      <c r="K47" s="33"/>
      <c r="L47" s="33"/>
      <c r="M47" s="33"/>
      <c r="N47" s="33"/>
      <c r="O47" s="33"/>
      <c r="P47" s="33"/>
      <c r="Q47" s="33"/>
    </row>
    <row r="48" spans="1:17" ht="12.75">
      <c r="A48" s="37"/>
      <c r="B48" s="37"/>
      <c r="C48" s="37"/>
      <c r="D48" s="37"/>
      <c r="E48" s="37"/>
      <c r="F48" s="37"/>
      <c r="G48" s="37"/>
      <c r="H48" s="37"/>
      <c r="I48" s="33"/>
      <c r="J48" s="33"/>
      <c r="K48" s="33"/>
      <c r="L48" s="33"/>
      <c r="M48" s="33"/>
      <c r="N48" s="33"/>
      <c r="O48" s="33"/>
      <c r="P48" s="33"/>
      <c r="Q48" s="33"/>
    </row>
    <row r="49" spans="1:17" ht="12.75">
      <c r="A49" s="6"/>
      <c r="B49" s="6"/>
      <c r="C49" s="6"/>
      <c r="D49" s="6"/>
      <c r="E49" s="6"/>
      <c r="F49" s="6"/>
      <c r="G49" s="6"/>
      <c r="H49" s="6"/>
      <c r="I49" s="33"/>
      <c r="J49" s="33"/>
      <c r="K49" s="33"/>
      <c r="L49" s="33"/>
      <c r="M49" s="33"/>
      <c r="N49" s="33"/>
      <c r="O49" s="33"/>
      <c r="P49" s="33"/>
      <c r="Q49" s="33"/>
    </row>
    <row r="50" spans="1:17" ht="12.75">
      <c r="A50" s="37"/>
      <c r="B50" s="37"/>
      <c r="C50" s="37"/>
      <c r="D50" s="37"/>
      <c r="E50" s="37"/>
      <c r="F50" s="37"/>
      <c r="G50" s="37"/>
      <c r="H50" s="37"/>
      <c r="I50" s="33"/>
      <c r="J50" s="33"/>
      <c r="K50" s="33"/>
      <c r="L50" s="33"/>
      <c r="M50" s="33"/>
      <c r="N50" s="33"/>
      <c r="O50" s="33"/>
      <c r="P50" s="33"/>
      <c r="Q50" s="33"/>
    </row>
    <row r="51" spans="1:17" ht="12.75">
      <c r="A51" s="37"/>
      <c r="B51" s="37"/>
      <c r="C51" s="37"/>
      <c r="D51" s="37"/>
      <c r="E51" s="37"/>
      <c r="F51" s="37"/>
      <c r="G51" s="37"/>
      <c r="H51" s="37"/>
      <c r="I51" s="33"/>
      <c r="J51" s="33"/>
      <c r="K51" s="33"/>
      <c r="L51" s="33"/>
      <c r="M51" s="33"/>
      <c r="N51" s="33"/>
      <c r="O51" s="33"/>
      <c r="P51" s="33"/>
      <c r="Q51" s="33"/>
    </row>
    <row r="52" spans="1:17" ht="15">
      <c r="A52" s="8"/>
      <c r="B52" s="8"/>
      <c r="C52" s="8"/>
      <c r="D52" s="8"/>
      <c r="E52" s="8"/>
      <c r="F52" s="8"/>
      <c r="G52" s="9"/>
      <c r="H52" s="8"/>
      <c r="I52" s="33"/>
      <c r="J52" s="33"/>
      <c r="K52" s="33"/>
      <c r="L52" s="33"/>
      <c r="M52" s="33"/>
      <c r="N52" s="33"/>
      <c r="O52" s="33"/>
      <c r="P52" s="33"/>
      <c r="Q52" s="33"/>
    </row>
    <row r="53" spans="1:17" ht="12.75">
      <c r="A53" s="37"/>
      <c r="B53" s="37"/>
      <c r="C53" s="37"/>
      <c r="D53" s="37"/>
      <c r="E53" s="37"/>
      <c r="F53" s="37"/>
      <c r="G53" s="37"/>
      <c r="H53" s="37"/>
      <c r="I53" s="33"/>
      <c r="J53" s="33"/>
      <c r="K53" s="33"/>
      <c r="L53" s="33"/>
      <c r="M53" s="33"/>
      <c r="N53" s="33"/>
      <c r="O53" s="33"/>
      <c r="P53" s="33"/>
      <c r="Q53" s="33"/>
    </row>
    <row r="54" spans="1:17" ht="12.75">
      <c r="A54" s="37"/>
      <c r="B54" s="37"/>
      <c r="C54" s="37"/>
      <c r="D54" s="37"/>
      <c r="E54" s="37"/>
      <c r="F54" s="37"/>
      <c r="G54" s="37"/>
      <c r="H54" s="37"/>
      <c r="I54" s="33"/>
      <c r="J54" s="33"/>
      <c r="K54" s="33"/>
      <c r="L54" s="33"/>
      <c r="M54" s="33"/>
      <c r="N54" s="33"/>
      <c r="O54" s="33"/>
      <c r="P54" s="33"/>
      <c r="Q54" s="33"/>
    </row>
    <row r="55" spans="1:17" ht="12.75">
      <c r="A55" s="37"/>
      <c r="B55" s="37"/>
      <c r="C55" s="37"/>
      <c r="D55" s="37"/>
      <c r="E55" s="37"/>
      <c r="F55" s="37"/>
      <c r="G55" s="37"/>
      <c r="H55" s="37"/>
      <c r="I55" s="33"/>
      <c r="J55" s="33"/>
      <c r="K55" s="33"/>
      <c r="L55" s="33"/>
      <c r="M55" s="33"/>
      <c r="N55" s="33"/>
      <c r="O55" s="33"/>
      <c r="P55" s="33"/>
      <c r="Q55" s="33"/>
    </row>
    <row r="56" spans="1:17" ht="12.75">
      <c r="A56" s="37"/>
      <c r="B56" s="37"/>
      <c r="C56" s="37"/>
      <c r="D56" s="37"/>
      <c r="E56" s="37"/>
      <c r="F56" s="37"/>
      <c r="G56" s="37"/>
      <c r="H56" s="37"/>
      <c r="I56" s="33"/>
      <c r="J56" s="33"/>
      <c r="K56" s="33"/>
      <c r="L56" s="33"/>
      <c r="M56" s="33"/>
      <c r="N56" s="33"/>
      <c r="O56" s="33"/>
      <c r="P56" s="33"/>
      <c r="Q56" s="33"/>
    </row>
    <row r="57" spans="1:17" ht="12.75">
      <c r="A57" s="37"/>
      <c r="B57" s="37"/>
      <c r="C57" s="37"/>
      <c r="D57" s="37"/>
      <c r="E57" s="37"/>
      <c r="F57" s="37"/>
      <c r="G57" s="37"/>
      <c r="H57" s="37"/>
      <c r="I57" s="33"/>
      <c r="J57" s="33"/>
      <c r="K57" s="33"/>
      <c r="L57" s="33"/>
      <c r="M57" s="33"/>
      <c r="N57" s="33"/>
      <c r="O57" s="33"/>
      <c r="P57" s="33"/>
      <c r="Q57" s="33"/>
    </row>
    <row r="58" spans="1:17" ht="12.75">
      <c r="A58" s="37"/>
      <c r="B58" s="37"/>
      <c r="C58" s="37"/>
      <c r="D58" s="37"/>
      <c r="E58" s="37"/>
      <c r="F58" s="37"/>
      <c r="G58" s="37"/>
      <c r="H58" s="37"/>
      <c r="I58" s="33"/>
      <c r="J58" s="33"/>
      <c r="K58" s="33"/>
      <c r="L58" s="33"/>
      <c r="M58" s="33"/>
      <c r="N58" s="33"/>
      <c r="O58" s="33"/>
      <c r="P58" s="33"/>
      <c r="Q58" s="33"/>
    </row>
    <row r="59" spans="1:17" ht="12.75">
      <c r="A59" s="37"/>
      <c r="B59" s="37"/>
      <c r="C59" s="37"/>
      <c r="D59" s="37"/>
      <c r="E59" s="37"/>
      <c r="F59" s="37"/>
      <c r="G59" s="37"/>
      <c r="H59" s="37"/>
      <c r="I59" s="33"/>
      <c r="J59" s="33"/>
      <c r="K59" s="33"/>
      <c r="L59" s="33"/>
      <c r="M59" s="33"/>
      <c r="N59" s="33"/>
      <c r="O59" s="33"/>
      <c r="P59" s="33"/>
      <c r="Q59" s="33"/>
    </row>
    <row r="60" spans="1:17" ht="12.75">
      <c r="A60" s="37"/>
      <c r="B60" s="37"/>
      <c r="C60" s="37"/>
      <c r="D60" s="37"/>
      <c r="E60" s="37"/>
      <c r="F60" s="37"/>
      <c r="G60" s="37"/>
      <c r="H60" s="37"/>
      <c r="I60" s="33"/>
      <c r="J60" s="33"/>
      <c r="K60" s="33"/>
      <c r="L60" s="33"/>
      <c r="M60" s="33"/>
      <c r="N60" s="33"/>
      <c r="O60" s="33"/>
      <c r="P60" s="33"/>
      <c r="Q60" s="33"/>
    </row>
    <row r="61" spans="1:17" ht="12.75">
      <c r="A61" s="37"/>
      <c r="B61" s="37"/>
      <c r="C61" s="37"/>
      <c r="D61" s="37"/>
      <c r="E61" s="37"/>
      <c r="F61" s="37"/>
      <c r="G61" s="37"/>
      <c r="H61" s="37"/>
      <c r="I61" s="33"/>
      <c r="J61" s="33"/>
      <c r="K61" s="33"/>
      <c r="L61" s="33"/>
      <c r="M61" s="33"/>
      <c r="N61" s="33"/>
      <c r="O61" s="33"/>
      <c r="P61" s="33"/>
      <c r="Q61" s="33"/>
    </row>
    <row r="62" spans="1:17" ht="12.75">
      <c r="A62" s="37"/>
      <c r="B62" s="37"/>
      <c r="C62" s="37"/>
      <c r="D62" s="37"/>
      <c r="E62" s="37"/>
      <c r="F62" s="37"/>
      <c r="G62" s="37"/>
      <c r="H62" s="37"/>
      <c r="I62" s="33"/>
      <c r="J62" s="33"/>
      <c r="K62" s="33"/>
      <c r="L62" s="33"/>
      <c r="M62" s="33"/>
      <c r="N62" s="33"/>
      <c r="O62" s="33"/>
      <c r="P62" s="33"/>
      <c r="Q62" s="33"/>
    </row>
    <row r="63" spans="1:17" ht="12.75">
      <c r="A63" s="37"/>
      <c r="B63" s="37"/>
      <c r="C63" s="37"/>
      <c r="D63" s="37"/>
      <c r="E63" s="37"/>
      <c r="F63" s="37"/>
      <c r="G63" s="37"/>
      <c r="H63" s="37"/>
      <c r="I63" s="33"/>
      <c r="J63" s="33"/>
      <c r="K63" s="33"/>
      <c r="L63" s="33"/>
      <c r="M63" s="33"/>
      <c r="N63" s="33"/>
      <c r="O63" s="33"/>
      <c r="P63" s="33"/>
      <c r="Q63" s="33"/>
    </row>
    <row r="64" spans="1:17" ht="12.75">
      <c r="A64" s="37"/>
      <c r="B64" s="37"/>
      <c r="C64" s="37"/>
      <c r="D64" s="37"/>
      <c r="E64" s="37"/>
      <c r="F64" s="37"/>
      <c r="G64" s="37"/>
      <c r="H64" s="37"/>
      <c r="I64" s="33"/>
      <c r="J64" s="33"/>
      <c r="K64" s="33"/>
      <c r="L64" s="33"/>
      <c r="M64" s="33"/>
      <c r="N64" s="33"/>
      <c r="O64" s="33"/>
      <c r="P64" s="33"/>
      <c r="Q64" s="33"/>
    </row>
    <row r="65" spans="1:17" ht="12.75">
      <c r="A65" s="37"/>
      <c r="B65" s="37"/>
      <c r="C65" s="37"/>
      <c r="D65" s="37"/>
      <c r="E65" s="37"/>
      <c r="F65" s="37"/>
      <c r="G65" s="37"/>
      <c r="H65" s="37"/>
      <c r="I65" s="33"/>
      <c r="J65" s="33"/>
      <c r="K65" s="33"/>
      <c r="L65" s="33"/>
      <c r="M65" s="33"/>
      <c r="N65" s="33"/>
      <c r="O65" s="33"/>
      <c r="P65" s="33"/>
      <c r="Q65" s="33"/>
    </row>
    <row r="66" spans="1:17" ht="12.75">
      <c r="A66" s="37"/>
      <c r="B66" s="37"/>
      <c r="C66" s="37"/>
      <c r="D66" s="37"/>
      <c r="E66" s="37"/>
      <c r="F66" s="37"/>
      <c r="G66" s="37"/>
      <c r="H66" s="37"/>
      <c r="I66" s="33"/>
      <c r="J66" s="33"/>
      <c r="K66" s="33"/>
      <c r="L66" s="33"/>
      <c r="M66" s="33"/>
      <c r="N66" s="33"/>
      <c r="O66" s="33"/>
      <c r="P66" s="33"/>
      <c r="Q66" s="33"/>
    </row>
    <row r="67" spans="1:17" ht="12.75">
      <c r="A67" s="37"/>
      <c r="B67" s="37"/>
      <c r="C67" s="37"/>
      <c r="D67" s="37"/>
      <c r="E67" s="37"/>
      <c r="F67" s="37"/>
      <c r="G67" s="37"/>
      <c r="H67" s="37"/>
      <c r="I67" s="33"/>
      <c r="J67" s="33"/>
      <c r="K67" s="33"/>
      <c r="L67" s="33"/>
      <c r="M67" s="33"/>
      <c r="N67" s="33"/>
      <c r="O67" s="33"/>
      <c r="P67" s="33"/>
      <c r="Q67" s="33"/>
    </row>
    <row r="68" spans="1:17" ht="12.75">
      <c r="A68" s="37"/>
      <c r="B68" s="37"/>
      <c r="C68" s="37"/>
      <c r="D68" s="37"/>
      <c r="E68" s="37"/>
      <c r="F68" s="37"/>
      <c r="G68" s="37"/>
      <c r="H68" s="37"/>
      <c r="I68" s="33"/>
      <c r="J68" s="33"/>
      <c r="K68" s="33"/>
      <c r="L68" s="33"/>
      <c r="M68" s="33"/>
      <c r="N68" s="33"/>
      <c r="O68" s="33"/>
      <c r="P68" s="33"/>
      <c r="Q68" s="33"/>
    </row>
    <row r="69" spans="1:17" ht="12.75">
      <c r="A69" s="38"/>
      <c r="B69" s="38"/>
      <c r="C69" s="38"/>
      <c r="D69" s="38"/>
      <c r="E69" s="38"/>
      <c r="F69" s="38"/>
      <c r="G69" s="38"/>
      <c r="H69" s="37"/>
      <c r="I69" s="33"/>
      <c r="J69" s="33"/>
      <c r="K69" s="33"/>
      <c r="L69" s="33"/>
      <c r="M69" s="33"/>
      <c r="N69" s="33"/>
      <c r="O69" s="33"/>
      <c r="P69" s="33"/>
      <c r="Q69" s="33"/>
    </row>
    <row r="70" spans="1:8" ht="12.75">
      <c r="A70" s="39"/>
      <c r="B70" s="39"/>
      <c r="C70" s="39"/>
      <c r="D70" s="39"/>
      <c r="E70" s="39"/>
      <c r="F70" s="39"/>
      <c r="G70" s="39"/>
      <c r="H70" s="39"/>
    </row>
    <row r="71" spans="1:8" ht="12.75">
      <c r="A71" s="39"/>
      <c r="B71" s="39"/>
      <c r="C71" s="39"/>
      <c r="D71" s="39"/>
      <c r="E71" s="39"/>
      <c r="F71" s="39"/>
      <c r="G71" s="39"/>
      <c r="H71" s="39"/>
    </row>
    <row r="72" spans="1:8" ht="12.75">
      <c r="A72" s="39"/>
      <c r="B72" s="39"/>
      <c r="C72" s="39"/>
      <c r="D72" s="39"/>
      <c r="E72" s="39"/>
      <c r="F72" s="39"/>
      <c r="G72" s="39"/>
      <c r="H72" s="39"/>
    </row>
    <row r="73" spans="1:8" ht="12.75">
      <c r="A73" s="39"/>
      <c r="B73" s="39"/>
      <c r="C73" s="39"/>
      <c r="D73" s="39"/>
      <c r="E73" s="39"/>
      <c r="F73" s="39"/>
      <c r="G73" s="39"/>
      <c r="H73" s="39"/>
    </row>
    <row r="74" spans="1:8" ht="12.75">
      <c r="A74" s="39"/>
      <c r="B74" s="39"/>
      <c r="C74" s="39"/>
      <c r="D74" s="39"/>
      <c r="E74" s="39"/>
      <c r="F74" s="39"/>
      <c r="G74" s="39"/>
      <c r="H74" s="39"/>
    </row>
  </sheetData>
  <sheetProtection/>
  <mergeCells count="11">
    <mergeCell ref="A1:B1"/>
    <mergeCell ref="A2:B2"/>
    <mergeCell ref="A3:B3"/>
    <mergeCell ref="F1:H1"/>
    <mergeCell ref="F2:H2"/>
    <mergeCell ref="F3:H3"/>
    <mergeCell ref="B5:C5"/>
    <mergeCell ref="B41:G41"/>
    <mergeCell ref="A4:H4"/>
    <mergeCell ref="E37:F37"/>
    <mergeCell ref="H37:I37"/>
  </mergeCells>
  <printOptions/>
  <pageMargins left="0.7480314960629921" right="0.7480314960629921" top="0.5905511811023623" bottom="0.7874015748031497" header="0.5118110236220472" footer="0.5118110236220472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tabSelected="1" view="pageBreakPreview" zoomScaleSheetLayoutView="100" zoomScalePageLayoutView="0" workbookViewId="0" topLeftCell="A1">
      <selection activeCell="B32" sqref="B32"/>
    </sheetView>
  </sheetViews>
  <sheetFormatPr defaultColWidth="9.00390625" defaultRowHeight="12.75"/>
  <cols>
    <col min="1" max="1" width="18.875" style="0" customWidth="1"/>
    <col min="2" max="2" width="47.875" style="0" customWidth="1"/>
    <col min="4" max="4" width="23.25390625" style="11" customWidth="1"/>
    <col min="5" max="5" width="18.625" style="0" customWidth="1"/>
    <col min="6" max="6" width="19.75390625" style="0" customWidth="1"/>
    <col min="7" max="7" width="16.875" style="0" customWidth="1"/>
    <col min="8" max="8" width="18.375" style="0" customWidth="1"/>
    <col min="9" max="9" width="10.625" style="0" customWidth="1"/>
    <col min="10" max="10" width="9.625" style="0" bestFit="1" customWidth="1"/>
  </cols>
  <sheetData>
    <row r="1" spans="1:8" ht="15.75">
      <c r="A1" s="100"/>
      <c r="B1" s="100"/>
      <c r="C1" s="13"/>
      <c r="D1" s="14"/>
      <c r="E1" s="13"/>
      <c r="F1" s="100" t="s">
        <v>112</v>
      </c>
      <c r="G1" s="100"/>
      <c r="H1" s="100"/>
    </row>
    <row r="2" spans="1:8" ht="15.75">
      <c r="A2" s="100"/>
      <c r="B2" s="100"/>
      <c r="C2" s="13"/>
      <c r="D2" s="14"/>
      <c r="E2" s="13"/>
      <c r="F2" s="100" t="s">
        <v>113</v>
      </c>
      <c r="G2" s="100"/>
      <c r="H2" s="100"/>
    </row>
    <row r="3" spans="1:8" s="32" customFormat="1" ht="38.25" customHeight="1">
      <c r="A3" s="102" t="s">
        <v>110</v>
      </c>
      <c r="B3" s="102"/>
      <c r="C3" s="102"/>
      <c r="D3" s="102"/>
      <c r="E3" s="102"/>
      <c r="F3" s="102"/>
      <c r="G3" s="102"/>
      <c r="H3" s="102"/>
    </row>
    <row r="4" spans="1:9" s="32" customFormat="1" ht="15.75">
      <c r="A4" s="40" t="s">
        <v>52</v>
      </c>
      <c r="B4" s="95" t="s">
        <v>54</v>
      </c>
      <c r="C4" s="95"/>
      <c r="D4" s="42"/>
      <c r="E4" s="42"/>
      <c r="F4" s="42"/>
      <c r="G4" s="42"/>
      <c r="H4" s="42"/>
      <c r="I4" s="42"/>
    </row>
    <row r="5" spans="1:8" ht="12.75">
      <c r="A5" s="13"/>
      <c r="B5" s="13"/>
      <c r="C5" s="13"/>
      <c r="D5" s="14"/>
      <c r="E5" s="13"/>
      <c r="F5" s="13"/>
      <c r="G5" s="13"/>
      <c r="H5" s="13"/>
    </row>
    <row r="6" spans="1:18" ht="45">
      <c r="A6" s="88" t="s">
        <v>28</v>
      </c>
      <c r="B6" s="88" t="s">
        <v>29</v>
      </c>
      <c r="C6" s="88" t="s">
        <v>31</v>
      </c>
      <c r="D6" s="89" t="s">
        <v>32</v>
      </c>
      <c r="E6" s="88" t="s">
        <v>33</v>
      </c>
      <c r="F6" s="88" t="s">
        <v>36</v>
      </c>
      <c r="G6" s="88" t="s">
        <v>30</v>
      </c>
      <c r="H6" s="88" t="s">
        <v>34</v>
      </c>
      <c r="I6" s="28"/>
      <c r="J6" s="28"/>
      <c r="K6" s="1"/>
      <c r="L6" s="1"/>
      <c r="M6" s="1"/>
      <c r="N6" s="1"/>
      <c r="O6" s="1"/>
      <c r="P6" s="1"/>
      <c r="Q6" s="1"/>
      <c r="R6" s="1"/>
    </row>
    <row r="7" spans="1:18" ht="15">
      <c r="A7" s="101"/>
      <c r="B7" s="101"/>
      <c r="C7" s="101"/>
      <c r="D7" s="101"/>
      <c r="E7" s="101"/>
      <c r="F7" s="101"/>
      <c r="G7" s="101"/>
      <c r="H7" s="10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7.25" customHeight="1">
      <c r="A8" s="18">
        <v>1</v>
      </c>
      <c r="B8" s="18" t="s">
        <v>15</v>
      </c>
      <c r="C8" s="18">
        <v>8.5</v>
      </c>
      <c r="D8" s="15" t="s">
        <v>107</v>
      </c>
      <c r="E8" s="18" t="s">
        <v>10</v>
      </c>
      <c r="F8" s="18">
        <v>1</v>
      </c>
      <c r="G8" s="17">
        <f>2.23*C8*F8</f>
        <v>18.955</v>
      </c>
      <c r="H8" s="18"/>
      <c r="I8" s="1"/>
      <c r="J8" s="27"/>
      <c r="K8" s="1"/>
      <c r="L8" s="1"/>
      <c r="M8" s="1"/>
      <c r="N8" s="1"/>
      <c r="O8" s="1"/>
      <c r="P8" s="1"/>
      <c r="Q8" s="1"/>
      <c r="R8" s="1"/>
    </row>
    <row r="9" spans="1:18" ht="14.25" customHeight="1">
      <c r="A9" s="15" t="s">
        <v>41</v>
      </c>
      <c r="B9" s="25" t="s">
        <v>16</v>
      </c>
      <c r="C9" s="16">
        <v>2</v>
      </c>
      <c r="D9" s="15" t="s">
        <v>17</v>
      </c>
      <c r="E9" s="16" t="s">
        <v>10</v>
      </c>
      <c r="F9" s="16">
        <v>1.67</v>
      </c>
      <c r="G9" s="17">
        <f>0.33*C9*F9</f>
        <v>1.1022</v>
      </c>
      <c r="H9" s="16" t="s">
        <v>9</v>
      </c>
      <c r="I9" s="27"/>
      <c r="J9" s="28"/>
      <c r="K9" s="1"/>
      <c r="L9" s="1"/>
      <c r="M9" s="1"/>
      <c r="N9" s="1"/>
      <c r="O9" s="1"/>
      <c r="P9" s="1"/>
      <c r="Q9" s="1"/>
      <c r="R9" s="1"/>
    </row>
    <row r="10" spans="1:18" ht="15" customHeight="1">
      <c r="A10" s="18">
        <v>3</v>
      </c>
      <c r="B10" s="16" t="s">
        <v>42</v>
      </c>
      <c r="C10" s="16">
        <v>8.5</v>
      </c>
      <c r="D10" s="15" t="s">
        <v>43</v>
      </c>
      <c r="E10" s="16" t="s">
        <v>10</v>
      </c>
      <c r="F10" s="16">
        <v>1.67</v>
      </c>
      <c r="G10" s="17">
        <f>6.13*C10*F10</f>
        <v>87.01535</v>
      </c>
      <c r="H10" s="16" t="s">
        <v>9</v>
      </c>
      <c r="I10" s="27"/>
      <c r="J10" s="28"/>
      <c r="K10" s="1"/>
      <c r="L10" s="1"/>
      <c r="M10" s="1"/>
      <c r="N10" s="1"/>
      <c r="O10" s="1"/>
      <c r="P10" s="1"/>
      <c r="Q10" s="1"/>
      <c r="R10" s="1"/>
    </row>
    <row r="11" spans="1:18" ht="15" customHeight="1">
      <c r="A11" s="18">
        <v>4</v>
      </c>
      <c r="B11" s="16" t="s">
        <v>45</v>
      </c>
      <c r="C11" s="16">
        <v>126</v>
      </c>
      <c r="D11" s="15" t="s">
        <v>46</v>
      </c>
      <c r="E11" s="16"/>
      <c r="F11" s="16">
        <v>1.67</v>
      </c>
      <c r="G11" s="17">
        <f>C11*F11*2.5</f>
        <v>526.05</v>
      </c>
      <c r="H11" s="16" t="s">
        <v>9</v>
      </c>
      <c r="I11" s="27"/>
      <c r="J11" s="27"/>
      <c r="K11" s="1"/>
      <c r="L11" s="1"/>
      <c r="M11" s="1"/>
      <c r="N11" s="1"/>
      <c r="O11" s="1"/>
      <c r="P11" s="1"/>
      <c r="Q11" s="1"/>
      <c r="R11" s="1"/>
    </row>
    <row r="12" spans="1:18" ht="12.75">
      <c r="A12" s="15" t="s">
        <v>47</v>
      </c>
      <c r="B12" s="18" t="s">
        <v>18</v>
      </c>
      <c r="C12" s="16">
        <v>8.5</v>
      </c>
      <c r="D12" s="15" t="s">
        <v>19</v>
      </c>
      <c r="E12" s="16" t="s">
        <v>10</v>
      </c>
      <c r="F12" s="16">
        <v>1</v>
      </c>
      <c r="G12" s="17">
        <f>8.55*C12*F12</f>
        <v>72.67500000000001</v>
      </c>
      <c r="H12" s="16"/>
      <c r="I12" s="28"/>
      <c r="J12" s="27"/>
      <c r="K12" s="1"/>
      <c r="L12" s="1"/>
      <c r="M12" s="1"/>
      <c r="N12" s="1"/>
      <c r="O12" s="1"/>
      <c r="P12" s="1"/>
      <c r="Q12" s="1"/>
      <c r="R12" s="1"/>
    </row>
    <row r="13" spans="1:18" ht="12.75">
      <c r="A13" s="15" t="s">
        <v>11</v>
      </c>
      <c r="B13" s="18" t="s">
        <v>20</v>
      </c>
      <c r="C13" s="16">
        <v>2</v>
      </c>
      <c r="D13" s="15" t="s">
        <v>21</v>
      </c>
      <c r="E13" s="16" t="s">
        <v>10</v>
      </c>
      <c r="F13" s="16">
        <v>1</v>
      </c>
      <c r="G13" s="17">
        <f>0.22*C13*F13</f>
        <v>0.44</v>
      </c>
      <c r="H13" s="16"/>
      <c r="I13" s="28"/>
      <c r="J13" s="27"/>
      <c r="K13" s="1"/>
      <c r="L13" s="1"/>
      <c r="M13" s="1"/>
      <c r="N13" s="1"/>
      <c r="O13" s="1"/>
      <c r="P13" s="1"/>
      <c r="Q13" s="1"/>
      <c r="R13" s="1"/>
    </row>
    <row r="14" spans="1:18" s="32" customFormat="1" ht="25.5">
      <c r="A14" s="18">
        <v>7</v>
      </c>
      <c r="B14" s="18" t="s">
        <v>55</v>
      </c>
      <c r="C14" s="16">
        <v>2</v>
      </c>
      <c r="D14" s="15" t="s">
        <v>56</v>
      </c>
      <c r="E14" s="16" t="s">
        <v>10</v>
      </c>
      <c r="F14" s="16">
        <v>1</v>
      </c>
      <c r="G14" s="17">
        <f>0.49*C14*F14</f>
        <v>0.98</v>
      </c>
      <c r="H14" s="16"/>
      <c r="I14" s="34"/>
      <c r="J14" s="35"/>
      <c r="K14" s="33"/>
      <c r="L14" s="33"/>
      <c r="M14" s="33"/>
      <c r="N14" s="33"/>
      <c r="O14" s="33"/>
      <c r="P14" s="33"/>
      <c r="Q14" s="33"/>
      <c r="R14" s="33"/>
    </row>
    <row r="15" spans="1:18" s="32" customFormat="1" ht="12.75">
      <c r="A15" s="15" t="s">
        <v>12</v>
      </c>
      <c r="B15" s="18" t="s">
        <v>57</v>
      </c>
      <c r="C15" s="16">
        <v>10</v>
      </c>
      <c r="D15" s="19" t="s">
        <v>58</v>
      </c>
      <c r="E15" s="16" t="s">
        <v>10</v>
      </c>
      <c r="F15" s="16">
        <v>1</v>
      </c>
      <c r="G15" s="17">
        <f>0.29*C15*F15</f>
        <v>2.9</v>
      </c>
      <c r="H15" s="16"/>
      <c r="I15" s="34"/>
      <c r="J15" s="35"/>
      <c r="K15" s="33"/>
      <c r="L15" s="33"/>
      <c r="M15" s="33"/>
      <c r="N15" s="33"/>
      <c r="O15" s="33"/>
      <c r="P15" s="33"/>
      <c r="Q15" s="33"/>
      <c r="R15" s="33"/>
    </row>
    <row r="16" spans="1:18" ht="25.5">
      <c r="A16" s="15" t="s">
        <v>48</v>
      </c>
      <c r="B16" s="18" t="s">
        <v>22</v>
      </c>
      <c r="C16" s="16">
        <v>1</v>
      </c>
      <c r="D16" s="19" t="s">
        <v>39</v>
      </c>
      <c r="E16" s="16" t="s">
        <v>10</v>
      </c>
      <c r="F16" s="16">
        <v>1</v>
      </c>
      <c r="G16" s="17">
        <f>0.63*C16*F16</f>
        <v>0.63</v>
      </c>
      <c r="H16" s="16"/>
      <c r="I16" s="28"/>
      <c r="J16" s="27"/>
      <c r="K16" s="1"/>
      <c r="L16" s="1"/>
      <c r="M16" s="1"/>
      <c r="N16" s="1"/>
      <c r="O16" s="1"/>
      <c r="P16" s="1"/>
      <c r="Q16" s="1"/>
      <c r="R16" s="1"/>
    </row>
    <row r="17" spans="1:18" ht="12.75">
      <c r="A17" s="15" t="s">
        <v>0</v>
      </c>
      <c r="B17" s="18" t="s">
        <v>23</v>
      </c>
      <c r="C17" s="16">
        <v>1</v>
      </c>
      <c r="D17" s="19" t="s">
        <v>24</v>
      </c>
      <c r="E17" s="16" t="s">
        <v>10</v>
      </c>
      <c r="F17" s="16">
        <v>1</v>
      </c>
      <c r="G17" s="17">
        <f>0.11*C17*F17</f>
        <v>0.11</v>
      </c>
      <c r="H17" s="16"/>
      <c r="I17" s="28"/>
      <c r="J17" s="28"/>
      <c r="K17" s="1"/>
      <c r="L17" s="1"/>
      <c r="M17" s="1"/>
      <c r="N17" s="1"/>
      <c r="O17" s="1"/>
      <c r="P17" s="1"/>
      <c r="Q17" s="1"/>
      <c r="R17" s="1"/>
    </row>
    <row r="18" spans="1:18" ht="12.75">
      <c r="A18" s="15" t="s">
        <v>49</v>
      </c>
      <c r="B18" s="18" t="s">
        <v>2</v>
      </c>
      <c r="C18" s="16">
        <v>1</v>
      </c>
      <c r="D18" s="15" t="s">
        <v>1</v>
      </c>
      <c r="E18" s="16" t="s">
        <v>10</v>
      </c>
      <c r="F18" s="16">
        <v>1</v>
      </c>
      <c r="G18" s="17">
        <f>0.21*C18*F18</f>
        <v>0.21</v>
      </c>
      <c r="H18" s="16"/>
      <c r="I18" s="28"/>
      <c r="J18" s="27"/>
      <c r="K18" s="1"/>
      <c r="L18" s="1"/>
      <c r="M18" s="1"/>
      <c r="N18" s="1"/>
      <c r="O18" s="1"/>
      <c r="P18" s="1"/>
      <c r="Q18" s="1"/>
      <c r="R18" s="1"/>
    </row>
    <row r="19" spans="1:18" ht="12.75">
      <c r="A19" s="15" t="s">
        <v>26</v>
      </c>
      <c r="B19" s="16" t="s">
        <v>7</v>
      </c>
      <c r="C19" s="16">
        <v>8.5</v>
      </c>
      <c r="D19" s="15" t="s">
        <v>8</v>
      </c>
      <c r="E19" s="16"/>
      <c r="F19" s="16"/>
      <c r="G19" s="16">
        <f>0.78*C19</f>
        <v>6.63</v>
      </c>
      <c r="H19" s="16"/>
      <c r="I19" s="28"/>
      <c r="J19" s="27"/>
      <c r="K19" s="1"/>
      <c r="L19" s="1"/>
      <c r="M19" s="1"/>
      <c r="N19" s="1"/>
      <c r="O19" s="1"/>
      <c r="P19" s="1"/>
      <c r="Q19" s="1"/>
      <c r="R19" s="1"/>
    </row>
    <row r="20" spans="1:18" s="32" customFormat="1" ht="12.75">
      <c r="A20" s="15" t="s">
        <v>50</v>
      </c>
      <c r="B20" s="18" t="s">
        <v>59</v>
      </c>
      <c r="C20" s="16">
        <v>20</v>
      </c>
      <c r="D20" s="19" t="s">
        <v>6</v>
      </c>
      <c r="E20" s="16" t="s">
        <v>10</v>
      </c>
      <c r="F20" s="16">
        <v>1</v>
      </c>
      <c r="G20" s="17">
        <f>0.35*C20*F20</f>
        <v>7</v>
      </c>
      <c r="H20" s="16"/>
      <c r="I20" s="34"/>
      <c r="J20" s="35"/>
      <c r="K20" s="33"/>
      <c r="L20" s="33"/>
      <c r="M20" s="33"/>
      <c r="N20" s="33"/>
      <c r="O20" s="33"/>
      <c r="P20" s="33"/>
      <c r="Q20" s="33"/>
      <c r="R20" s="33"/>
    </row>
    <row r="21" spans="1:18" ht="12.75">
      <c r="A21" s="15" t="s">
        <v>44</v>
      </c>
      <c r="B21" s="18" t="s">
        <v>3</v>
      </c>
      <c r="C21" s="16">
        <v>1</v>
      </c>
      <c r="D21" s="19" t="s">
        <v>4</v>
      </c>
      <c r="E21" s="16" t="s">
        <v>10</v>
      </c>
      <c r="F21" s="16">
        <v>1</v>
      </c>
      <c r="G21" s="17">
        <f>0.62*C21*F21</f>
        <v>0.62</v>
      </c>
      <c r="H21" s="16"/>
      <c r="I21" s="28"/>
      <c r="J21" s="27"/>
      <c r="K21" s="1"/>
      <c r="L21" s="1"/>
      <c r="M21" s="1"/>
      <c r="N21" s="1"/>
      <c r="O21" s="1"/>
      <c r="P21" s="1"/>
      <c r="Q21" s="1"/>
      <c r="R21" s="1"/>
    </row>
    <row r="22" spans="1:18" ht="12.75">
      <c r="A22" s="15" t="s">
        <v>51</v>
      </c>
      <c r="B22" s="16" t="s">
        <v>25</v>
      </c>
      <c r="C22" s="16">
        <v>1</v>
      </c>
      <c r="D22" s="15" t="s">
        <v>5</v>
      </c>
      <c r="E22" s="16"/>
      <c r="F22" s="16">
        <v>1</v>
      </c>
      <c r="G22" s="17">
        <f>0.08*C22*F22</f>
        <v>0.08</v>
      </c>
      <c r="H22" s="16"/>
      <c r="I22" s="28"/>
      <c r="J22" s="27"/>
      <c r="K22" s="1"/>
      <c r="L22" s="1"/>
      <c r="M22" s="1"/>
      <c r="N22" s="1"/>
      <c r="O22" s="1"/>
      <c r="P22" s="1"/>
      <c r="Q22" s="1"/>
      <c r="R22" s="1"/>
    </row>
    <row r="23" spans="1:18" ht="12.75">
      <c r="A23" s="16"/>
      <c r="B23" s="16" t="s">
        <v>35</v>
      </c>
      <c r="C23" s="16"/>
      <c r="D23" s="15"/>
      <c r="E23" s="16"/>
      <c r="F23" s="16"/>
      <c r="G23" s="17">
        <v>725.41</v>
      </c>
      <c r="H23" s="16"/>
      <c r="I23" s="27"/>
      <c r="J23" s="27"/>
      <c r="K23" s="1"/>
      <c r="L23" s="1"/>
      <c r="M23" s="1"/>
      <c r="N23" s="1"/>
      <c r="O23" s="1"/>
      <c r="P23" s="1"/>
      <c r="Q23" s="1"/>
      <c r="R23" s="1"/>
    </row>
    <row r="24" spans="1:18" s="59" customFormat="1" ht="28.5" customHeight="1">
      <c r="A24" s="61">
        <v>16</v>
      </c>
      <c r="B24" s="61" t="s">
        <v>108</v>
      </c>
      <c r="C24" s="74">
        <v>1</v>
      </c>
      <c r="D24" s="61" t="s">
        <v>109</v>
      </c>
      <c r="E24" s="61"/>
      <c r="F24" s="61"/>
      <c r="G24" s="62">
        <f>1590.09*1</f>
        <v>1590.09</v>
      </c>
      <c r="H24" s="61"/>
      <c r="I24" s="63"/>
      <c r="J24" s="58"/>
      <c r="K24" s="58"/>
      <c r="L24" s="58"/>
      <c r="M24" s="58"/>
      <c r="N24" s="58"/>
      <c r="O24" s="58"/>
      <c r="P24" s="58"/>
      <c r="Q24" s="58"/>
      <c r="R24" s="58"/>
    </row>
    <row r="25" spans="1:18" ht="12.75">
      <c r="A25" s="16"/>
      <c r="B25" s="18" t="s">
        <v>13</v>
      </c>
      <c r="C25" s="16"/>
      <c r="D25" s="15"/>
      <c r="E25" s="16"/>
      <c r="F25" s="16"/>
      <c r="G25" s="17"/>
      <c r="H25" s="16" t="s">
        <v>27</v>
      </c>
      <c r="I25" s="26"/>
      <c r="J25" s="26"/>
      <c r="K25" s="1"/>
      <c r="L25" s="1"/>
      <c r="M25" s="1"/>
      <c r="N25" s="1"/>
      <c r="O25" s="1"/>
      <c r="P25" s="1"/>
      <c r="Q25" s="1"/>
      <c r="R25" s="1"/>
    </row>
    <row r="26" spans="1:18" ht="12.75">
      <c r="A26" s="15"/>
      <c r="B26" s="90" t="s">
        <v>14</v>
      </c>
      <c r="C26" s="31"/>
      <c r="D26" s="91"/>
      <c r="E26" s="31"/>
      <c r="F26" s="31"/>
      <c r="G26" s="92"/>
      <c r="H26" s="16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20"/>
      <c r="B27" s="21"/>
      <c r="C27" s="21"/>
      <c r="D27" s="20"/>
      <c r="E27" s="21"/>
      <c r="F27" s="21"/>
      <c r="G27" s="21"/>
      <c r="H27" s="2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21"/>
      <c r="B28" s="21"/>
      <c r="C28" s="21"/>
      <c r="D28" s="20"/>
      <c r="E28" s="21"/>
      <c r="F28" s="21"/>
      <c r="G28" s="21"/>
      <c r="H28" s="21"/>
      <c r="I28" s="1"/>
      <c r="J28" s="1"/>
      <c r="K28" s="1"/>
      <c r="L28" s="1"/>
      <c r="M28" s="1"/>
      <c r="N28" s="1"/>
      <c r="O28" s="1"/>
      <c r="P28" s="1"/>
      <c r="Q28" s="1"/>
      <c r="R28" s="1"/>
    </row>
    <row r="30" spans="1:18" ht="12.75">
      <c r="A30" s="21"/>
      <c r="B30" s="21"/>
      <c r="C30" s="21"/>
      <c r="D30" s="20"/>
      <c r="E30" s="21"/>
      <c r="F30" s="21"/>
      <c r="G30" s="21"/>
      <c r="H30" s="22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21"/>
      <c r="B31" s="21"/>
      <c r="C31" s="21"/>
      <c r="D31" s="20"/>
      <c r="E31" s="21"/>
      <c r="F31" s="21"/>
      <c r="G31" s="24"/>
      <c r="H31" s="2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">
      <c r="A32" s="21"/>
      <c r="B32" s="21"/>
      <c r="C32" s="21"/>
      <c r="D32" s="20"/>
      <c r="E32" s="21"/>
      <c r="F32" s="29"/>
      <c r="G32" s="30"/>
      <c r="H32" s="2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22"/>
      <c r="B33" s="22"/>
      <c r="C33" s="22"/>
      <c r="D33" s="23"/>
      <c r="E33" s="22"/>
      <c r="F33" s="22"/>
      <c r="G33" s="22"/>
      <c r="H33" s="22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21"/>
      <c r="B34" s="21"/>
      <c r="C34" s="21"/>
      <c r="D34" s="20"/>
      <c r="E34" s="21"/>
      <c r="F34" s="21"/>
      <c r="G34" s="21"/>
      <c r="H34" s="2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21"/>
      <c r="B35" s="21"/>
      <c r="C35" s="21"/>
      <c r="D35" s="20"/>
      <c r="E35" s="21"/>
      <c r="F35" s="21"/>
      <c r="G35" s="21"/>
      <c r="H35" s="2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22"/>
      <c r="B36" s="22"/>
      <c r="C36" s="22"/>
      <c r="D36" s="23"/>
      <c r="E36" s="22"/>
      <c r="F36" s="22"/>
      <c r="G36" s="22"/>
      <c r="H36" s="22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3"/>
      <c r="B37" s="3"/>
      <c r="C37" s="3"/>
      <c r="D37" s="5"/>
      <c r="E37" s="3"/>
      <c r="F37" s="3"/>
      <c r="G37" s="3"/>
      <c r="H37" s="3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3"/>
      <c r="B38" s="3"/>
      <c r="C38" s="3"/>
      <c r="D38" s="5"/>
      <c r="E38" s="3"/>
      <c r="F38" s="3"/>
      <c r="G38" s="3"/>
      <c r="H38" s="3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5">
      <c r="A39" s="8"/>
      <c r="B39" s="8"/>
      <c r="C39" s="8"/>
      <c r="D39" s="10"/>
      <c r="E39" s="8"/>
      <c r="F39" s="8"/>
      <c r="G39" s="9"/>
      <c r="H39" s="8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3"/>
      <c r="B40" s="3"/>
      <c r="C40" s="3"/>
      <c r="D40" s="5"/>
      <c r="E40" s="3"/>
      <c r="F40" s="3"/>
      <c r="G40" s="3"/>
      <c r="H40" s="3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3"/>
      <c r="B41" s="3"/>
      <c r="C41" s="3"/>
      <c r="D41" s="5"/>
      <c r="E41" s="3"/>
      <c r="F41" s="3"/>
      <c r="G41" s="3"/>
      <c r="H41" s="3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3"/>
      <c r="B42" s="3"/>
      <c r="C42" s="3"/>
      <c r="D42" s="5"/>
      <c r="E42" s="3"/>
      <c r="F42" s="3"/>
      <c r="G42" s="3"/>
      <c r="H42" s="3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3"/>
      <c r="B43" s="3"/>
      <c r="C43" s="3"/>
      <c r="D43" s="5"/>
      <c r="E43" s="3"/>
      <c r="F43" s="3"/>
      <c r="G43" s="3"/>
      <c r="H43" s="3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3"/>
      <c r="B44" s="3"/>
      <c r="C44" s="3"/>
      <c r="D44" s="5"/>
      <c r="E44" s="3"/>
      <c r="F44" s="3"/>
      <c r="G44" s="3"/>
      <c r="H44" s="3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3"/>
      <c r="B45" s="3"/>
      <c r="C45" s="3"/>
      <c r="D45" s="5"/>
      <c r="E45" s="3"/>
      <c r="F45" s="3"/>
      <c r="G45" s="3"/>
      <c r="H45" s="3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3"/>
      <c r="B46" s="3"/>
      <c r="C46" s="3"/>
      <c r="D46" s="5"/>
      <c r="E46" s="3"/>
      <c r="F46" s="3"/>
      <c r="G46" s="3"/>
      <c r="H46" s="3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3"/>
      <c r="B47" s="3"/>
      <c r="C47" s="3"/>
      <c r="D47" s="5"/>
      <c r="E47" s="3"/>
      <c r="F47" s="3"/>
      <c r="G47" s="3"/>
      <c r="H47" s="3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3"/>
      <c r="B48" s="3"/>
      <c r="C48" s="3"/>
      <c r="D48" s="5"/>
      <c r="E48" s="3"/>
      <c r="F48" s="3"/>
      <c r="G48" s="3"/>
      <c r="H48" s="3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3"/>
      <c r="B49" s="3"/>
      <c r="C49" s="3"/>
      <c r="D49" s="5"/>
      <c r="E49" s="3"/>
      <c r="F49" s="3"/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3"/>
      <c r="B50" s="3"/>
      <c r="C50" s="3"/>
      <c r="D50" s="5"/>
      <c r="E50" s="3"/>
      <c r="F50" s="3"/>
      <c r="G50" s="3"/>
      <c r="H50" s="3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3"/>
      <c r="B51" s="3"/>
      <c r="C51" s="3"/>
      <c r="D51" s="5"/>
      <c r="E51" s="3"/>
      <c r="F51" s="3"/>
      <c r="G51" s="3"/>
      <c r="H51" s="3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3"/>
      <c r="B52" s="3"/>
      <c r="C52" s="3"/>
      <c r="D52" s="5"/>
      <c r="E52" s="3"/>
      <c r="F52" s="3"/>
      <c r="G52" s="3"/>
      <c r="H52" s="3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3"/>
      <c r="B53" s="3"/>
      <c r="C53" s="3"/>
      <c r="D53" s="5"/>
      <c r="E53" s="3"/>
      <c r="F53" s="3"/>
      <c r="G53" s="3"/>
      <c r="H53" s="3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3"/>
      <c r="B54" s="3"/>
      <c r="C54" s="3"/>
      <c r="D54" s="5"/>
      <c r="E54" s="3"/>
      <c r="F54" s="3"/>
      <c r="G54" s="3"/>
      <c r="H54" s="3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3"/>
      <c r="B55" s="3"/>
      <c r="C55" s="3"/>
      <c r="D55" s="5"/>
      <c r="E55" s="3"/>
      <c r="F55" s="3"/>
      <c r="G55" s="3"/>
      <c r="H55" s="3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4"/>
      <c r="B56" s="4"/>
      <c r="C56" s="4"/>
      <c r="D56" s="12"/>
      <c r="E56" s="4"/>
      <c r="F56" s="4"/>
      <c r="G56" s="4"/>
      <c r="H56" s="3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8" ht="12.75">
      <c r="A57" s="2"/>
      <c r="B57" s="2"/>
      <c r="C57" s="2"/>
      <c r="E57" s="2"/>
      <c r="F57" s="2"/>
      <c r="G57" s="2"/>
      <c r="H57" s="2"/>
    </row>
    <row r="58" spans="1:8" ht="12.75">
      <c r="A58" s="2"/>
      <c r="B58" s="2"/>
      <c r="C58" s="2"/>
      <c r="E58" s="2"/>
      <c r="F58" s="2"/>
      <c r="G58" s="2"/>
      <c r="H58" s="2"/>
    </row>
    <row r="59" spans="1:8" ht="12.75">
      <c r="A59" s="2"/>
      <c r="B59" s="2"/>
      <c r="C59" s="2"/>
      <c r="E59" s="2"/>
      <c r="F59" s="2"/>
      <c r="G59" s="2"/>
      <c r="H59" s="2"/>
    </row>
    <row r="60" spans="1:8" ht="12.75">
      <c r="A60" s="2"/>
      <c r="B60" s="2"/>
      <c r="C60" s="2"/>
      <c r="E60" s="2"/>
      <c r="F60" s="2"/>
      <c r="G60" s="2"/>
      <c r="H60" s="2"/>
    </row>
    <row r="61" spans="1:8" ht="12.75">
      <c r="A61" s="2"/>
      <c r="B61" s="2"/>
      <c r="C61" s="2"/>
      <c r="E61" s="2"/>
      <c r="F61" s="2"/>
      <c r="G61" s="2"/>
      <c r="H61" s="2"/>
    </row>
  </sheetData>
  <sheetProtection/>
  <mergeCells count="7">
    <mergeCell ref="F1:H1"/>
    <mergeCell ref="F2:H2"/>
    <mergeCell ref="A7:H7"/>
    <mergeCell ref="A3:H3"/>
    <mergeCell ref="B4:C4"/>
    <mergeCell ref="A1:B1"/>
    <mergeCell ref="A2:B2"/>
  </mergeCells>
  <printOptions/>
  <pageMargins left="0.18" right="0.14" top="0.65" bottom="0.39" header="0.5" footer="0.19"/>
  <pageSetup horizontalDpi="600" verticalDpi="600" orientation="landscape" paperSize="9" scale="78" r:id="rId1"/>
  <colBreaks count="1" manualBreakCount="1">
    <brk id="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Сибнефть-Хантос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NavalichinAV</dc:creator>
  <cp:keywords/>
  <dc:description/>
  <cp:lastModifiedBy>Скороходова Людмила Сабитовна</cp:lastModifiedBy>
  <cp:lastPrinted>2013-08-26T08:42:46Z</cp:lastPrinted>
  <dcterms:created xsi:type="dcterms:W3CDTF">2012-07-30T04:34:57Z</dcterms:created>
  <dcterms:modified xsi:type="dcterms:W3CDTF">2013-08-26T10:27:02Z</dcterms:modified>
  <cp:category/>
  <cp:version/>
  <cp:contentType/>
  <cp:contentStatus/>
</cp:coreProperties>
</file>